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Publikation_BWL\www.EinfuehrungInDieBetriebswirtschaftslehre.de\klausuren\_\7. Auflage\"/>
    </mc:Choice>
  </mc:AlternateContent>
  <xr:revisionPtr revIDLastSave="0" documentId="13_ncr:1_{1B901752-06BC-4708-A008-D2EC72B02336}" xr6:coauthVersionLast="37" xr6:coauthVersionMax="37" xr10:uidLastSave="{00000000-0000-0000-0000-000000000000}"/>
  <bookViews>
    <workbookView xWindow="1296" yWindow="72" windowWidth="28512" windowHeight="14628" xr2:uid="{00000000-000D-0000-FFFF-FFFF00000000}"/>
  </bookViews>
  <sheets>
    <sheet name="Finanzierung" sheetId="8" r:id="rId1"/>
    <sheet name="Investition" sheetId="7" r:id="rId2"/>
  </sheets>
  <calcPr calcId="179021"/>
</workbook>
</file>

<file path=xl/calcChain.xml><?xml version="1.0" encoding="utf-8"?>
<calcChain xmlns="http://schemas.openxmlformats.org/spreadsheetml/2006/main">
  <c r="C18" i="8" l="1"/>
  <c r="C10" i="8"/>
  <c r="C19" i="8" s="1"/>
  <c r="C20" i="8"/>
  <c r="C17" i="8"/>
  <c r="C16" i="8"/>
  <c r="C15" i="8"/>
  <c r="C36" i="7" l="1"/>
  <c r="C10" i="7"/>
  <c r="C11" i="7"/>
  <c r="C9" i="7"/>
  <c r="C12" i="7"/>
  <c r="C30" i="7" s="1"/>
  <c r="C8" i="7"/>
  <c r="C27" i="7" l="1"/>
  <c r="C37" i="7" s="1"/>
  <c r="C39" i="7" s="1"/>
  <c r="C22" i="7"/>
  <c r="C16" i="7"/>
  <c r="C17" i="7"/>
  <c r="C32" i="7" l="1"/>
</calcChain>
</file>

<file path=xl/sharedStrings.xml><?xml version="1.0" encoding="utf-8"?>
<sst xmlns="http://schemas.openxmlformats.org/spreadsheetml/2006/main" count="40" uniqueCount="38">
  <si>
    <t>Investition</t>
  </si>
  <si>
    <t>Nutzungsdauer n</t>
  </si>
  <si>
    <t>Amortisationsdauer</t>
  </si>
  <si>
    <r>
      <t>Investitionsauszahlung I</t>
    </r>
    <r>
      <rPr>
        <vertAlign val="subscript"/>
        <sz val="11"/>
        <color indexed="8"/>
        <rFont val="Calibri"/>
        <family val="2"/>
      </rPr>
      <t>0</t>
    </r>
  </si>
  <si>
    <r>
      <t>1. Jahr: Rückfluss R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</t>
    </r>
  </si>
  <si>
    <r>
      <t>2. Jahr: Rückfluss R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</si>
  <si>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3. Jahr: Rückfluss R</t>
    </r>
    <r>
      <rPr>
        <vertAlign val="subscript"/>
        <sz val="11"/>
        <color indexed="8"/>
        <rFont val="Calibri"/>
        <family val="2"/>
      </rPr>
      <t xml:space="preserve">3 </t>
    </r>
  </si>
  <si>
    <r>
      <t>4. Jahr: Rückfluss R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  <scheme val="minor"/>
      </rPr>
      <t xml:space="preserve"> </t>
    </r>
  </si>
  <si>
    <r>
      <t>5. Jahr: Liquidationserlös L</t>
    </r>
    <r>
      <rPr>
        <vertAlign val="subscript"/>
        <sz val="11"/>
        <color indexed="8"/>
        <rFont val="Calibri"/>
        <family val="2"/>
      </rPr>
      <t>5</t>
    </r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</si>
  <si>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1</t>
    </r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</si>
  <si>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</si>
  <si>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>Kapitalwert C</t>
    </r>
    <r>
      <rPr>
        <b/>
        <vertAlign val="subscript"/>
        <sz val="11"/>
        <color theme="3"/>
        <rFont val="Calibri"/>
        <family val="2"/>
        <scheme val="minor"/>
      </rPr>
      <t>01</t>
    </r>
  </si>
  <si>
    <t>Interner Zinsfuß</t>
  </si>
  <si>
    <r>
      <t>Kalkulationszinsfuß r</t>
    </r>
    <r>
      <rPr>
        <vertAlign val="subscript"/>
        <sz val="11"/>
        <color theme="1"/>
        <rFont val="Calibri"/>
        <family val="2"/>
        <scheme val="minor"/>
      </rPr>
      <t>3</t>
    </r>
  </si>
  <si>
    <t>Mittelwert</t>
  </si>
  <si>
    <r>
      <t>Gerundeter Kapitalwert C</t>
    </r>
    <r>
      <rPr>
        <vertAlign val="subscript"/>
        <sz val="11"/>
        <color theme="1"/>
        <rFont val="Calibri"/>
        <family val="2"/>
        <scheme val="minor"/>
      </rPr>
      <t>02</t>
    </r>
  </si>
  <si>
    <r>
      <t>Gerundeter Kapitalwert C</t>
    </r>
    <r>
      <rPr>
        <vertAlign val="subscript"/>
        <sz val="11"/>
        <color theme="1"/>
        <rFont val="Calibri"/>
        <family val="2"/>
        <scheme val="minor"/>
      </rPr>
      <t>03</t>
    </r>
  </si>
  <si>
    <t>Annuität</t>
  </si>
  <si>
    <t>Anlagevermögen</t>
  </si>
  <si>
    <t>Umlaufvermögen</t>
  </si>
  <si>
    <t>davon: Liquide Mittel</t>
  </si>
  <si>
    <t>davon: Forderungen aus Lieferungen und Leistungen</t>
  </si>
  <si>
    <t>Eigenkapital</t>
  </si>
  <si>
    <t>Fremdkapital</t>
  </si>
  <si>
    <t>davon: Langfristiges Fremdkapital</t>
  </si>
  <si>
    <t>davon: Kurzfristiges Fremdkapital</t>
  </si>
  <si>
    <t>Liquidität 1. Grades [%]</t>
  </si>
  <si>
    <t>Liquidität 2. Grades [%]</t>
  </si>
  <si>
    <t>Liquidität 3. Grades [%]</t>
  </si>
  <si>
    <t>Eigenkapitalquote [%]</t>
  </si>
  <si>
    <t>Verschuldungsgrad [%]</t>
  </si>
  <si>
    <t>Vergleichswert</t>
  </si>
  <si>
    <t>&gt; 300 %</t>
  </si>
  <si>
    <t>&gt; 50 %</t>
  </si>
  <si>
    <t>&lt; 100 %</t>
  </si>
  <si>
    <t>Goldene Bankregel</t>
  </si>
  <si>
    <t>&gt; 1</t>
  </si>
  <si>
    <t>Finanzierung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</si>
</sst>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#,##0\ &quot;€&quot;;[Red]\-#,##0\ &quot;€&quot;"/>
    <numFmt numFmtId="164" formatCode="#,##0\ &quot;Jahre&quot;"/>
    <numFmt numFmtId="165" formatCode="#,##0.00\ &quot;Jahre&quot;"/>
    <numFmt numFmtId="166" formatCode="0.0000%"/>
    <numFmt numFmtId="167" formatCode="#,##0.0000\ &quot;€&quot;;[Red]\-#,##0.0000\ &quot;€&quot;"/>
    <numFmt numFmtId="168" formatCode="#,##0.0000\ &quot;€&quot;"/>
    <numFmt numFmtId="169" formatCode="#,##0\ &quot;€&quot;"/>
    <numFmt numFmtId="170" formatCode="#,##0.000"/>
  </numFmts>
  <fonts count="11" x14ac:knownFonts="1">
    <font>
      <sz val="11"/>
      <color theme="1"/>
      <name val="Calibri"/>
      <family val="2"/>
      <scheme val="minor"/>
    </font>
    <font>
      <vertAlign val="subscript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3"/>
      <name val="Calibri"/>
      <family val="2"/>
      <scheme val="minor"/>
    </font>
    <font>
      <b/>
      <sz val="9"/>
      <color rgb="FF000000"/>
      <name val="Lucida Sans"/>
      <family val="2"/>
    </font>
    <font>
      <sz val="9"/>
      <color rgb="FF000000"/>
      <name val="Lucida Sans"/>
      <family val="2"/>
    </font>
    <font>
      <b/>
      <sz val="9"/>
      <color rgb="FF808080"/>
      <name val="Lucida Sans"/>
      <family val="2"/>
    </font>
    <font>
      <sz val="9"/>
      <color theme="9"/>
      <name val="Lucida San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6" fontId="0" fillId="0" borderId="0" xfId="0" applyNumberFormat="1"/>
    <xf numFmtId="9" fontId="0" fillId="0" borderId="0" xfId="0" applyNumberFormat="1"/>
    <xf numFmtId="164" fontId="0" fillId="0" borderId="0" xfId="0" applyNumberFormat="1"/>
    <xf numFmtId="165" fontId="4" fillId="0" borderId="0" xfId="0" applyNumberFormat="1" applyFont="1"/>
    <xf numFmtId="0" fontId="4" fillId="0" borderId="0" xfId="0" applyFont="1"/>
    <xf numFmtId="166" fontId="4" fillId="0" borderId="0" xfId="0" applyNumberFormat="1" applyFont="1"/>
    <xf numFmtId="167" fontId="0" fillId="0" borderId="0" xfId="0" applyNumberFormat="1"/>
    <xf numFmtId="168" fontId="4" fillId="0" borderId="0" xfId="0" applyNumberFormat="1" applyFont="1"/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69" fontId="8" fillId="0" borderId="2" xfId="0" applyNumberFormat="1" applyFont="1" applyBorder="1" applyAlignment="1">
      <alignment horizontal="right" vertical="center" wrapText="1"/>
    </xf>
    <xf numFmtId="169" fontId="8" fillId="0" borderId="3" xfId="0" applyNumberFormat="1" applyFont="1" applyBorder="1" applyAlignment="1">
      <alignment horizontal="right" vertical="center" wrapText="1"/>
    </xf>
    <xf numFmtId="10" fontId="10" fillId="0" borderId="5" xfId="0" applyNumberFormat="1" applyFont="1" applyBorder="1" applyAlignment="1">
      <alignment horizontal="right" vertical="center" wrapText="1"/>
    </xf>
    <xf numFmtId="10" fontId="10" fillId="0" borderId="6" xfId="0" applyNumberFormat="1" applyFont="1" applyBorder="1" applyAlignment="1">
      <alignment horizontal="right" vertical="center" wrapText="1"/>
    </xf>
    <xf numFmtId="170" fontId="10" fillId="0" borderId="6" xfId="0" applyNumberFormat="1" applyFont="1" applyBorder="1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20"/>
  <sheetViews>
    <sheetView tabSelected="1" workbookViewId="0">
      <selection activeCell="B2" sqref="B2"/>
    </sheetView>
  </sheetViews>
  <sheetFormatPr baseColWidth="10" defaultRowHeight="14.4" x14ac:dyDescent="0.3"/>
  <cols>
    <col min="1" max="1" width="2.44140625" customWidth="1"/>
    <col min="2" max="2" width="44.109375" bestFit="1" customWidth="1"/>
    <col min="4" max="4" width="13" bestFit="1" customWidth="1"/>
  </cols>
  <sheetData>
    <row r="2" spans="2:4" x14ac:dyDescent="0.3">
      <c r="B2" s="1" t="s">
        <v>37</v>
      </c>
    </row>
    <row r="4" spans="2:4" ht="15" thickBot="1" x14ac:dyDescent="0.35">
      <c r="D4" t="s">
        <v>31</v>
      </c>
    </row>
    <row r="5" spans="2:4" ht="14.4" customHeight="1" thickBot="1" x14ac:dyDescent="0.35">
      <c r="B5" s="12" t="s">
        <v>18</v>
      </c>
      <c r="C5" s="15">
        <v>600000</v>
      </c>
    </row>
    <row r="6" spans="2:4" ht="14.4" customHeight="1" thickBot="1" x14ac:dyDescent="0.35">
      <c r="B6" s="12" t="s">
        <v>19</v>
      </c>
      <c r="C6" s="16">
        <v>400000</v>
      </c>
    </row>
    <row r="7" spans="2:4" ht="14.4" customHeight="1" thickBot="1" x14ac:dyDescent="0.35">
      <c r="B7" s="13" t="s">
        <v>20</v>
      </c>
      <c r="C7" s="16">
        <v>110000</v>
      </c>
    </row>
    <row r="8" spans="2:4" ht="14.4" customHeight="1" thickBot="1" x14ac:dyDescent="0.35">
      <c r="B8" s="13" t="s">
        <v>21</v>
      </c>
      <c r="C8" s="16">
        <v>260000</v>
      </c>
    </row>
    <row r="9" spans="2:4" ht="14.4" customHeight="1" thickBot="1" x14ac:dyDescent="0.35">
      <c r="B9" s="12" t="s">
        <v>22</v>
      </c>
      <c r="C9" s="16">
        <v>200000</v>
      </c>
    </row>
    <row r="10" spans="2:4" ht="14.4" customHeight="1" thickBot="1" x14ac:dyDescent="0.35">
      <c r="B10" s="12" t="s">
        <v>23</v>
      </c>
      <c r="C10" s="16">
        <f>C11+C12</f>
        <v>800000</v>
      </c>
    </row>
    <row r="11" spans="2:4" ht="14.4" customHeight="1" thickBot="1" x14ac:dyDescent="0.35">
      <c r="B11" s="13" t="s">
        <v>24</v>
      </c>
      <c r="C11" s="16">
        <v>700000</v>
      </c>
    </row>
    <row r="12" spans="2:4" ht="14.4" customHeight="1" thickBot="1" x14ac:dyDescent="0.35">
      <c r="B12" s="13" t="s">
        <v>25</v>
      </c>
      <c r="C12" s="16">
        <v>100000</v>
      </c>
    </row>
    <row r="14" spans="2:4" ht="15" thickBot="1" x14ac:dyDescent="0.35"/>
    <row r="15" spans="2:4" ht="15" thickBot="1" x14ac:dyDescent="0.35">
      <c r="B15" s="14" t="s">
        <v>26</v>
      </c>
      <c r="C15" s="17">
        <f>C7/C12</f>
        <v>1.1000000000000001</v>
      </c>
    </row>
    <row r="16" spans="2:4" ht="15" thickBot="1" x14ac:dyDescent="0.35">
      <c r="B16" s="14" t="s">
        <v>27</v>
      </c>
      <c r="C16" s="18">
        <f>(C7+C8)/C12</f>
        <v>3.7</v>
      </c>
    </row>
    <row r="17" spans="2:4" ht="15" thickBot="1" x14ac:dyDescent="0.35">
      <c r="B17" s="14" t="s">
        <v>28</v>
      </c>
      <c r="C17" s="18">
        <f>C6/C12</f>
        <v>4</v>
      </c>
      <c r="D17" t="s">
        <v>32</v>
      </c>
    </row>
    <row r="18" spans="2:4" ht="15" thickBot="1" x14ac:dyDescent="0.35">
      <c r="B18" s="14" t="s">
        <v>35</v>
      </c>
      <c r="C18" s="19">
        <f>(C9+C11)/C5</f>
        <v>1.5</v>
      </c>
      <c r="D18" t="s">
        <v>36</v>
      </c>
    </row>
    <row r="19" spans="2:4" ht="15" thickBot="1" x14ac:dyDescent="0.35">
      <c r="B19" s="14" t="s">
        <v>30</v>
      </c>
      <c r="C19" s="18">
        <f>C10/C9</f>
        <v>4</v>
      </c>
      <c r="D19" t="s">
        <v>34</v>
      </c>
    </row>
    <row r="20" spans="2:4" ht="15" thickBot="1" x14ac:dyDescent="0.35">
      <c r="B20" s="14" t="s">
        <v>29</v>
      </c>
      <c r="C20" s="18">
        <f>C9/(C9+C10)</f>
        <v>0.2</v>
      </c>
      <c r="D20" t="s">
        <v>33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9"/>
  <sheetViews>
    <sheetView workbookViewId="0">
      <selection activeCell="B2" sqref="B2"/>
    </sheetView>
  </sheetViews>
  <sheetFormatPr baseColWidth="10" defaultRowHeight="14.4" x14ac:dyDescent="0.3"/>
  <cols>
    <col min="1" max="1" width="2.88671875" customWidth="1"/>
    <col min="2" max="3" width="25.6640625" customWidth="1"/>
  </cols>
  <sheetData>
    <row r="2" spans="2:4" x14ac:dyDescent="0.3">
      <c r="B2" s="1" t="s">
        <v>0</v>
      </c>
    </row>
    <row r="3" spans="2:4" x14ac:dyDescent="0.3">
      <c r="B3" s="1"/>
    </row>
    <row r="5" spans="2:4" ht="15.6" x14ac:dyDescent="0.35">
      <c r="B5" t="s">
        <v>3</v>
      </c>
      <c r="C5" s="10">
        <v>218064</v>
      </c>
      <c r="D5">
        <v>218064</v>
      </c>
    </row>
    <row r="6" spans="2:4" x14ac:dyDescent="0.3">
      <c r="B6" t="s">
        <v>1</v>
      </c>
      <c r="C6" s="6">
        <v>4</v>
      </c>
      <c r="D6">
        <v>4</v>
      </c>
    </row>
    <row r="7" spans="2:4" x14ac:dyDescent="0.3">
      <c r="C7" s="4"/>
    </row>
    <row r="8" spans="2:4" ht="15.6" x14ac:dyDescent="0.35">
      <c r="B8" t="s">
        <v>4</v>
      </c>
      <c r="C8" s="10">
        <f>50000*(1+C$21)^1</f>
        <v>55000.000000000007</v>
      </c>
      <c r="D8">
        <v>55000.000000000007</v>
      </c>
    </row>
    <row r="9" spans="2:4" ht="15.6" x14ac:dyDescent="0.35">
      <c r="B9" t="s">
        <v>5</v>
      </c>
      <c r="C9" s="10">
        <f>58000*(1+C$21)^2</f>
        <v>70180.000000000015</v>
      </c>
      <c r="D9">
        <v>70180.000000000015</v>
      </c>
    </row>
    <row r="10" spans="2:4" ht="15.6" x14ac:dyDescent="0.35">
      <c r="B10" t="s">
        <v>6</v>
      </c>
      <c r="C10" s="10">
        <f>74000*(1+C$21)^3</f>
        <v>98494.000000000029</v>
      </c>
      <c r="D10">
        <v>98494</v>
      </c>
    </row>
    <row r="11" spans="2:4" ht="15.6" x14ac:dyDescent="0.35">
      <c r="B11" t="s">
        <v>7</v>
      </c>
      <c r="C11" s="10">
        <f>60000*(1+C$21)^4</f>
        <v>87846.000000000029</v>
      </c>
      <c r="D11">
        <v>87846</v>
      </c>
    </row>
    <row r="12" spans="2:4" ht="15.6" x14ac:dyDescent="0.35">
      <c r="B12" t="s">
        <v>8</v>
      </c>
      <c r="C12" s="10">
        <f>20000*(1+C$21)^4</f>
        <v>29282.000000000007</v>
      </c>
      <c r="D12">
        <v>29282</v>
      </c>
    </row>
    <row r="13" spans="2:4" ht="15.6" x14ac:dyDescent="0.35">
      <c r="C13" s="4"/>
    </row>
    <row r="14" spans="2:4" x14ac:dyDescent="0.3">
      <c r="C14" s="4"/>
    </row>
    <row r="16" spans="2:4" x14ac:dyDescent="0.3">
      <c r="B16" t="s">
        <v>14</v>
      </c>
      <c r="C16" s="4">
        <f>AVERAGE(C8:C11)</f>
        <v>77880.000000000029</v>
      </c>
      <c r="D16">
        <v>77880.000000000029</v>
      </c>
    </row>
    <row r="17" spans="2:4" x14ac:dyDescent="0.3">
      <c r="B17" s="3" t="s">
        <v>2</v>
      </c>
      <c r="C17" s="7">
        <f>C5/AVERAGE(C8:C11)</f>
        <v>2.7999999999999989</v>
      </c>
      <c r="D17">
        <v>2.7999999999999989</v>
      </c>
    </row>
    <row r="18" spans="2:4" x14ac:dyDescent="0.3">
      <c r="C18" s="8"/>
    </row>
    <row r="19" spans="2:4" x14ac:dyDescent="0.3">
      <c r="C19" s="8"/>
    </row>
    <row r="20" spans="2:4" x14ac:dyDescent="0.3">
      <c r="C20" s="8"/>
    </row>
    <row r="21" spans="2:4" ht="15.6" x14ac:dyDescent="0.35">
      <c r="B21" t="s">
        <v>9</v>
      </c>
      <c r="C21" s="5">
        <v>0.1</v>
      </c>
      <c r="D21">
        <v>0.1</v>
      </c>
    </row>
    <row r="22" spans="2:4" ht="15.6" x14ac:dyDescent="0.35">
      <c r="B22" s="3" t="s">
        <v>11</v>
      </c>
      <c r="C22" s="11">
        <f>NPV(C21,C8,C9,C10,C11+C12)-C5</f>
        <v>43935.999999999971</v>
      </c>
      <c r="D22">
        <v>43935.999999999971</v>
      </c>
    </row>
    <row r="23" spans="2:4" x14ac:dyDescent="0.3">
      <c r="C23" s="8"/>
    </row>
    <row r="24" spans="2:4" x14ac:dyDescent="0.3">
      <c r="C24" s="8"/>
    </row>
    <row r="25" spans="2:4" x14ac:dyDescent="0.3">
      <c r="C25" s="8"/>
    </row>
    <row r="26" spans="2:4" ht="15.6" x14ac:dyDescent="0.35">
      <c r="B26" s="2" t="s">
        <v>10</v>
      </c>
      <c r="C26" s="5">
        <v>0.16</v>
      </c>
      <c r="D26">
        <v>0.16</v>
      </c>
    </row>
    <row r="27" spans="2:4" ht="15.6" x14ac:dyDescent="0.35">
      <c r="B27" s="2" t="s">
        <v>15</v>
      </c>
      <c r="C27" s="11">
        <f>ROUND(NPV(C26,C8,C9,C10,C11+C12)-C5,0)</f>
        <v>9295</v>
      </c>
      <c r="D27">
        <v>9295</v>
      </c>
    </row>
    <row r="28" spans="2:4" x14ac:dyDescent="0.3">
      <c r="B28" s="2"/>
    </row>
    <row r="29" spans="2:4" ht="15.6" x14ac:dyDescent="0.35">
      <c r="B29" s="2" t="s">
        <v>13</v>
      </c>
      <c r="C29" s="5">
        <v>0.2</v>
      </c>
      <c r="D29">
        <v>0.2</v>
      </c>
    </row>
    <row r="30" spans="2:4" ht="15.6" x14ac:dyDescent="0.35">
      <c r="B30" s="2" t="s">
        <v>16</v>
      </c>
      <c r="C30" s="11">
        <f>ROUND(NPV(C29,C8,C9,C10,C11+C12)-C5,0)</f>
        <v>-10010</v>
      </c>
      <c r="D30">
        <v>-10010</v>
      </c>
    </row>
    <row r="31" spans="2:4" x14ac:dyDescent="0.3">
      <c r="C31" s="8"/>
    </row>
    <row r="32" spans="2:4" x14ac:dyDescent="0.3">
      <c r="B32" s="3" t="s">
        <v>12</v>
      </c>
      <c r="C32" s="9">
        <f>C26-(C27*(C29-C26)/(C30-C27))</f>
        <v>0.17925925925925926</v>
      </c>
      <c r="D32">
        <v>0.17925925925925901</v>
      </c>
    </row>
    <row r="36" spans="2:4" ht="15.6" x14ac:dyDescent="0.35">
      <c r="B36" s="2" t="s">
        <v>10</v>
      </c>
      <c r="C36" s="5">
        <f>C26</f>
        <v>0.16</v>
      </c>
      <c r="D36">
        <v>0.16</v>
      </c>
    </row>
    <row r="37" spans="2:4" ht="15.6" x14ac:dyDescent="0.35">
      <c r="B37" s="2" t="s">
        <v>15</v>
      </c>
      <c r="C37" s="10">
        <f>C27</f>
        <v>9295</v>
      </c>
      <c r="D37">
        <v>9295</v>
      </c>
    </row>
    <row r="39" spans="2:4" x14ac:dyDescent="0.3">
      <c r="B39" s="3" t="s">
        <v>17</v>
      </c>
      <c r="C39" s="11">
        <f>C37*(C36*(1+C36)^C6)/((1+C36)^C6-1)</f>
        <v>3321.8012707796479</v>
      </c>
      <c r="D39">
        <v>3321.8012707796502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Finanzierung</vt:lpstr>
      <vt:lpstr>Investition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Klausur - Berechnungen</dc:subject>
  <dc:creator>Schäffer-Poeschel Verlag für Wirtschaft · Steuern · Recht GmbH</dc:creator>
  <cp:keywords>Copyright © Schäffer-Poeschel Verlag für Wirtschaft · Steuern · Recht GmbH</cp:keywords>
  <cp:lastModifiedBy>Prof. Dr. Jan Schäfer-Kunz</cp:lastModifiedBy>
  <dcterms:created xsi:type="dcterms:W3CDTF">2012-11-23T17:18:50Z</dcterms:created>
  <dcterms:modified xsi:type="dcterms:W3CDTF">2020-02-17T17:07:35Z</dcterms:modified>
</cp:coreProperties>
</file>