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7. Auflage\"/>
    </mc:Choice>
  </mc:AlternateContent>
  <xr:revisionPtr revIDLastSave="0" documentId="13_ncr:1_{577CD58A-9FBE-44EA-AEDF-321345EEFB72}" xr6:coauthVersionLast="37" xr6:coauthVersionMax="37" xr10:uidLastSave="{00000000-0000-0000-0000-000000000000}"/>
  <bookViews>
    <workbookView xWindow="3648" yWindow="72" windowWidth="28512" windowHeight="14628" xr2:uid="{00000000-000D-0000-FFFF-FFFF00000000}"/>
  </bookViews>
  <sheets>
    <sheet name="Entscheidungstheorie" sheetId="21" r:id="rId1"/>
    <sheet name="Controlling" sheetId="1" r:id="rId2"/>
    <sheet name="Internes Rechnungswesen" sheetId="24" r:id="rId3"/>
    <sheet name="Investition" sheetId="14" r:id="rId4"/>
  </sheets>
  <definedNames>
    <definedName name="_xlnm.Print_Area" localSheetId="1">Controlling!$A$1:$E$23</definedName>
    <definedName name="_xlnm.Print_Area" localSheetId="0">Entscheidungstheorie!$A$1:$H$33</definedName>
    <definedName name="_xlnm.Print_Area" localSheetId="2">'Internes Rechnungswesen'!$A$1:$E$13</definedName>
    <definedName name="_xlnm.Print_Area" localSheetId="3">Investition!$A$1:$G$31</definedName>
  </definedNames>
  <calcPr calcId="179021"/>
</workbook>
</file>

<file path=xl/calcChain.xml><?xml version="1.0" encoding="utf-8"?>
<calcChain xmlns="http://schemas.openxmlformats.org/spreadsheetml/2006/main">
  <c r="F9" i="24" l="1"/>
  <c r="F8" i="24" s="1"/>
  <c r="F7" i="24" s="1"/>
  <c r="F6" i="24" s="1"/>
  <c r="E21" i="14" l="1"/>
  <c r="E22" i="14"/>
  <c r="E20" i="14"/>
  <c r="E30" i="14" l="1"/>
  <c r="E29" i="14"/>
  <c r="E28" i="14"/>
  <c r="D30" i="14"/>
  <c r="D29" i="14"/>
  <c r="D28" i="14"/>
  <c r="E27" i="14"/>
  <c r="F27" i="14" s="1"/>
  <c r="F28" i="14" l="1"/>
  <c r="F30" i="14"/>
  <c r="F29" i="14"/>
  <c r="D12" i="24"/>
  <c r="D22" i="1"/>
  <c r="D32" i="21"/>
  <c r="D31" i="21"/>
  <c r="D30" i="21"/>
  <c r="F25" i="21"/>
  <c r="E25" i="21"/>
  <c r="D25" i="21"/>
  <c r="F24" i="21"/>
  <c r="E24" i="21"/>
  <c r="D24" i="21"/>
  <c r="F23" i="21"/>
  <c r="E23" i="21"/>
  <c r="D23" i="21"/>
  <c r="E18" i="21"/>
  <c r="D18" i="21"/>
  <c r="E17" i="21"/>
  <c r="D17" i="21"/>
  <c r="E16" i="21"/>
  <c r="D16" i="21"/>
  <c r="F18" i="21" l="1"/>
  <c r="D21" i="1"/>
  <c r="G23" i="21"/>
  <c r="F17" i="21"/>
  <c r="E32" i="21"/>
  <c r="F32" i="21" s="1"/>
  <c r="F16" i="21"/>
  <c r="G25" i="21"/>
  <c r="G24" i="21"/>
  <c r="E31" i="21"/>
  <c r="F31" i="21" s="1"/>
  <c r="E30" i="21"/>
  <c r="F30" i="21" s="1"/>
  <c r="D11" i="1" l="1"/>
  <c r="D12" i="1" s="1"/>
</calcChain>
</file>

<file path=xl/sharedStrings.xml><?xml version="1.0" encoding="utf-8"?>
<sst xmlns="http://schemas.openxmlformats.org/spreadsheetml/2006/main" count="74" uniqueCount="64">
  <si>
    <t>Controlling</t>
  </si>
  <si>
    <t>Stückzahl</t>
  </si>
  <si>
    <t>Stückkosten</t>
  </si>
  <si>
    <t>Kostenelastizität</t>
  </si>
  <si>
    <t>Erfahrungsrate</t>
  </si>
  <si>
    <t>Insgesamt produzierte Anzahl</t>
  </si>
  <si>
    <t>Kosten je Erzeugnis</t>
  </si>
  <si>
    <t>Internes Rechnungswesen</t>
  </si>
  <si>
    <t>Entscheidungstheorie</t>
  </si>
  <si>
    <t>Umweltzustand 1</t>
  </si>
  <si>
    <t>Umweltzustand 2</t>
  </si>
  <si>
    <t>Umweltzustand 3</t>
  </si>
  <si>
    <t>Wahrscheinlichkeit</t>
  </si>
  <si>
    <t>Nutzenentgang 1</t>
  </si>
  <si>
    <t>Nutzenentgang 2</t>
  </si>
  <si>
    <t>Nutzenentgang 3</t>
  </si>
  <si>
    <t>Savage-Niehans</t>
  </si>
  <si>
    <t>μ</t>
  </si>
  <si>
    <t>σ</t>
  </si>
  <si>
    <t>Aktion A</t>
  </si>
  <si>
    <t>Aktion B</t>
  </si>
  <si>
    <t>Aktion C</t>
  </si>
  <si>
    <t>Selbstkosten</t>
  </si>
  <si>
    <t>3. Jahr</t>
  </si>
  <si>
    <t>2. Jahr</t>
  </si>
  <si>
    <t>1. Jahr</t>
  </si>
  <si>
    <t>0. Jahr</t>
  </si>
  <si>
    <t>Jahr</t>
  </si>
  <si>
    <t>Liquidationserlös der Maschine</t>
  </si>
  <si>
    <t>Anzahl der durch die Maschine zusätzlich produzier- und absetzbaren Erzeugnisse im 3. Jahr</t>
  </si>
  <si>
    <t>Anzahl der durch die Maschine zusätzlich produzier- und absetzbaren Erzeugnisse im 2. Jahr</t>
  </si>
  <si>
    <t>Anzahl der durch die Maschine zusätzlich produzier- und absetzbaren Erzeugnisse im 1. Jahr</t>
  </si>
  <si>
    <t>Durch die Maschine wegrationalisierbare Mitarbeiter</t>
  </si>
  <si>
    <t>Auszahlungen für die Fundamentierung der Maschine</t>
  </si>
  <si>
    <t>Anschaffungspreis der Maschine</t>
  </si>
  <si>
    <t>Jährliche Miete für die Gebäude des Bereichs</t>
  </si>
  <si>
    <t>Auszahlung je produziertem und verkauften Erzeugnis (Material, Löhne, ...)</t>
  </si>
  <si>
    <t>Einzahlung je verkauftem Erzeugnis</t>
  </si>
  <si>
    <t>Jährlich produzierte und abgesetzte Anzahl an Erzeugnissen</t>
  </si>
  <si>
    <t>Durchschnittlicher Lohn je Mitarbeiter im 3. Jahr</t>
  </si>
  <si>
    <t>Durchschnittlicher Lohn je Mitarbeiter im 2. Jahr</t>
  </si>
  <si>
    <t>Durchschnittlicher Lohn je Mitarbeiter im 1. Jahr</t>
  </si>
  <si>
    <t>Anzahl der Mitarbeiter im Bereich</t>
  </si>
  <si>
    <t>Investition</t>
  </si>
  <si>
    <t>Maximax</t>
  </si>
  <si>
    <t>Maximin</t>
  </si>
  <si>
    <t>Hurwicz</t>
  </si>
  <si>
    <t>Laplace</t>
  </si>
  <si>
    <t>Erfahrungskurve</t>
  </si>
  <si>
    <t>(1) Kostenelastizität</t>
  </si>
  <si>
    <t>(2) Stückkosten</t>
  </si>
  <si>
    <t>Preisermittlung</t>
  </si>
  <si>
    <t>Gewinnaufschlag</t>
  </si>
  <si>
    <t>Durchschnittliches Kundenskonto</t>
  </si>
  <si>
    <t>Durchschnittlicher Kundenrabatt</t>
  </si>
  <si>
    <t>Umsatzsteuer</t>
  </si>
  <si>
    <t>Bruttoverkaufspreis</t>
  </si>
  <si>
    <t>Rückflüsse</t>
  </si>
  <si>
    <t>Zusätzliche jährliche Auszahlungen durch den Einsatz der Maschine (Energie, …)</t>
  </si>
  <si>
    <t>Einzahlungen</t>
  </si>
  <si>
    <t>Auszahlungen</t>
  </si>
  <si>
    <t>Zahlungsreihe</t>
  </si>
  <si>
    <t>Produktionsbereich</t>
  </si>
  <si>
    <t>Investitionsdaten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</si>
</sst>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164" formatCode="#,##0\ &quot;Stück&quot;"/>
    <numFmt numFmtId="165" formatCode="#,##0.00\ &quot;€/Stück&quot;"/>
    <numFmt numFmtId="166" formatCode="0.00000%"/>
    <numFmt numFmtId="167" formatCode="0.00000"/>
    <numFmt numFmtId="168" formatCode="#,##0\ &quot;€&quot;"/>
    <numFmt numFmtId="169" formatCode="0.0"/>
    <numFmt numFmtId="170" formatCode="#,##0\ &quot;Mitarbeiter&quot;"/>
    <numFmt numFmtId="171" formatCode="#,##0\ &quot;€/Mitarbeiter&quot;"/>
    <numFmt numFmtId="172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81C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horizontal="right" wrapText="1"/>
    </xf>
    <xf numFmtId="165" fontId="3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8" fontId="0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right" vertical="center"/>
    </xf>
    <xf numFmtId="168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/>
    <xf numFmtId="0" fontId="1" fillId="0" borderId="0" xfId="0" applyFont="1" applyAlignment="1">
      <alignment horizontal="right" vertical="center"/>
    </xf>
    <xf numFmtId="165" fontId="5" fillId="0" borderId="0" xfId="0" applyNumberFormat="1" applyFont="1"/>
    <xf numFmtId="167" fontId="5" fillId="0" borderId="0" xfId="0" applyNumberFormat="1" applyFont="1"/>
    <xf numFmtId="164" fontId="4" fillId="0" borderId="0" xfId="0" applyNumberFormat="1" applyFont="1" applyAlignment="1">
      <alignment horizontal="right"/>
    </xf>
    <xf numFmtId="6" fontId="5" fillId="0" borderId="0" xfId="0" applyNumberFormat="1" applyFont="1"/>
    <xf numFmtId="164" fontId="2" fillId="0" borderId="0" xfId="0" applyNumberFormat="1" applyFont="1"/>
    <xf numFmtId="9" fontId="5" fillId="0" borderId="0" xfId="0" applyNumberFormat="1" applyFont="1"/>
    <xf numFmtId="0" fontId="5" fillId="0" borderId="0" xfId="0" applyFont="1"/>
    <xf numFmtId="170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6" fontId="0" fillId="0" borderId="0" xfId="0" applyNumberFormat="1" applyFont="1"/>
    <xf numFmtId="164" fontId="0" fillId="0" borderId="0" xfId="0" applyNumberFormat="1"/>
    <xf numFmtId="172" fontId="3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2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12" x14ac:dyDescent="0.3">
      <c r="B2" s="1" t="s">
        <v>8</v>
      </c>
    </row>
    <row r="3" spans="2:12" x14ac:dyDescent="0.3">
      <c r="B3" s="1"/>
    </row>
    <row r="4" spans="2:12" s="11" customFormat="1" x14ac:dyDescent="0.3"/>
    <row r="5" spans="2:12" s="11" customFormat="1" x14ac:dyDescent="0.3">
      <c r="B5" s="12"/>
      <c r="D5" s="24" t="s">
        <v>9</v>
      </c>
      <c r="E5" s="24" t="s">
        <v>10</v>
      </c>
      <c r="F5" s="24" t="s">
        <v>11</v>
      </c>
    </row>
    <row r="6" spans="2:12" s="11" customFormat="1" x14ac:dyDescent="0.3">
      <c r="B6" s="12"/>
      <c r="C6" s="11" t="s">
        <v>12</v>
      </c>
      <c r="D6" s="21">
        <v>0.1</v>
      </c>
      <c r="E6" s="21">
        <v>0.5</v>
      </c>
      <c r="F6" s="21">
        <v>0.4</v>
      </c>
    </row>
    <row r="7" spans="2:12" s="11" customFormat="1" x14ac:dyDescent="0.3"/>
    <row r="8" spans="2:12" s="11" customFormat="1" x14ac:dyDescent="0.3">
      <c r="C8" s="20" t="s">
        <v>19</v>
      </c>
      <c r="D8" s="18">
        <v>480</v>
      </c>
      <c r="E8" s="18">
        <v>960</v>
      </c>
      <c r="F8" s="18">
        <v>1080</v>
      </c>
      <c r="J8" s="14"/>
      <c r="K8" s="14"/>
      <c r="L8" s="14"/>
    </row>
    <row r="9" spans="2:12" s="11" customFormat="1" x14ac:dyDescent="0.3">
      <c r="C9" s="20" t="s">
        <v>20</v>
      </c>
      <c r="D9" s="18">
        <v>320</v>
      </c>
      <c r="E9" s="18">
        <v>1200</v>
      </c>
      <c r="F9" s="18">
        <v>2320</v>
      </c>
      <c r="J9" s="14"/>
      <c r="K9" s="14"/>
      <c r="L9" s="14"/>
    </row>
    <row r="10" spans="2:12" s="11" customFormat="1" x14ac:dyDescent="0.3">
      <c r="C10" s="20" t="s">
        <v>21</v>
      </c>
      <c r="D10" s="18">
        <v>80</v>
      </c>
      <c r="E10" s="18">
        <v>1120</v>
      </c>
      <c r="F10" s="18">
        <v>2760</v>
      </c>
      <c r="J10" s="14"/>
      <c r="K10" s="14"/>
      <c r="L10" s="14"/>
    </row>
    <row r="11" spans="2:12" s="11" customFormat="1" x14ac:dyDescent="0.3"/>
    <row r="12" spans="2:12" s="11" customFormat="1" x14ac:dyDescent="0.3"/>
    <row r="13" spans="2:12" x14ac:dyDescent="0.3">
      <c r="D13" s="12"/>
      <c r="E13" s="12"/>
    </row>
    <row r="14" spans="2:12" x14ac:dyDescent="0.3">
      <c r="D14" s="13" t="s">
        <v>44</v>
      </c>
      <c r="E14" s="13" t="s">
        <v>45</v>
      </c>
      <c r="F14" s="13" t="s">
        <v>46</v>
      </c>
    </row>
    <row r="15" spans="2:12" x14ac:dyDescent="0.3">
      <c r="D15" s="13"/>
      <c r="E15" s="13"/>
      <c r="F15" s="17">
        <v>0.5</v>
      </c>
    </row>
    <row r="16" spans="2:12" x14ac:dyDescent="0.3">
      <c r="C16" s="19" t="s">
        <v>19</v>
      </c>
      <c r="D16" s="22">
        <f>MAX(D8:F8)</f>
        <v>1080</v>
      </c>
      <c r="E16" s="22">
        <f>MIN(D8:F8)</f>
        <v>480</v>
      </c>
      <c r="F16" s="22">
        <f>D16*$F$15+E16*(1-$F$15)</f>
        <v>780</v>
      </c>
    </row>
    <row r="17" spans="3:7" x14ac:dyDescent="0.3">
      <c r="C17" s="19" t="s">
        <v>20</v>
      </c>
      <c r="D17" s="22">
        <f>MAX(D9:F9)</f>
        <v>2320</v>
      </c>
      <c r="E17" s="22">
        <f>MIN(D9:F9)</f>
        <v>320</v>
      </c>
      <c r="F17" s="22">
        <f>D17*$F$15+E17*(1-$F$15)</f>
        <v>1320</v>
      </c>
    </row>
    <row r="18" spans="3:7" x14ac:dyDescent="0.3">
      <c r="C18" s="19" t="s">
        <v>21</v>
      </c>
      <c r="D18" s="22">
        <f>MAX(D10:F10)</f>
        <v>2760</v>
      </c>
      <c r="E18" s="22">
        <f>MIN(D10:F10)</f>
        <v>80</v>
      </c>
      <c r="F18" s="22">
        <f>D18*$F$15+E18*(1-$F$15)</f>
        <v>1420</v>
      </c>
    </row>
    <row r="21" spans="3:7" x14ac:dyDescent="0.3">
      <c r="D21" s="12" t="s">
        <v>13</v>
      </c>
      <c r="E21" s="12" t="s">
        <v>14</v>
      </c>
      <c r="F21" s="12" t="s">
        <v>15</v>
      </c>
      <c r="G21" s="13" t="s">
        <v>16</v>
      </c>
    </row>
    <row r="22" spans="3:7" x14ac:dyDescent="0.3">
      <c r="D22" s="11"/>
      <c r="E22" s="11"/>
      <c r="F22" s="11"/>
      <c r="G22" s="11"/>
    </row>
    <row r="23" spans="3:7" x14ac:dyDescent="0.3">
      <c r="C23" s="19" t="s">
        <v>19</v>
      </c>
      <c r="D23" s="14">
        <f t="shared" ref="D23:F25" si="0">MAX(D$8:D$10)-D8</f>
        <v>0</v>
      </c>
      <c r="E23" s="14">
        <f t="shared" si="0"/>
        <v>240</v>
      </c>
      <c r="F23" s="14">
        <f t="shared" si="0"/>
        <v>1680</v>
      </c>
      <c r="G23" s="22">
        <f>MAX(D23:F23)</f>
        <v>1680</v>
      </c>
    </row>
    <row r="24" spans="3:7" x14ac:dyDescent="0.3">
      <c r="C24" s="19" t="s">
        <v>20</v>
      </c>
      <c r="D24" s="14">
        <f t="shared" si="0"/>
        <v>160</v>
      </c>
      <c r="E24" s="14">
        <f t="shared" si="0"/>
        <v>0</v>
      </c>
      <c r="F24" s="14">
        <f t="shared" si="0"/>
        <v>440</v>
      </c>
      <c r="G24" s="22">
        <f t="shared" ref="G24:G25" si="1">MAX(D24:F24)</f>
        <v>440</v>
      </c>
    </row>
    <row r="25" spans="3:7" x14ac:dyDescent="0.3">
      <c r="C25" s="19" t="s">
        <v>21</v>
      </c>
      <c r="D25" s="14">
        <f t="shared" si="0"/>
        <v>400</v>
      </c>
      <c r="E25" s="14">
        <f t="shared" si="0"/>
        <v>80</v>
      </c>
      <c r="F25" s="14">
        <f t="shared" si="0"/>
        <v>0</v>
      </c>
      <c r="G25" s="22">
        <f t="shared" si="1"/>
        <v>400</v>
      </c>
    </row>
    <row r="28" spans="3:7" x14ac:dyDescent="0.3">
      <c r="D28" s="13" t="s">
        <v>47</v>
      </c>
      <c r="E28" s="13" t="s">
        <v>17</v>
      </c>
      <c r="F28" s="13" t="s">
        <v>18</v>
      </c>
    </row>
    <row r="29" spans="3:7" x14ac:dyDescent="0.3">
      <c r="E29" s="11"/>
      <c r="F29" s="11"/>
    </row>
    <row r="30" spans="3:7" x14ac:dyDescent="0.3">
      <c r="C30" s="19" t="s">
        <v>19</v>
      </c>
      <c r="D30" s="23">
        <f>AVERAGE(D8:F8)</f>
        <v>840</v>
      </c>
      <c r="E30" s="37">
        <f>D8*D$6+E8*E$6+F8*F$6</f>
        <v>960</v>
      </c>
      <c r="F30" s="37">
        <f>SQRT(D$6*(D8-E30)^2+E$6*(E8-E30)^2+F$6*(F8-E30)^2)</f>
        <v>169.70562748477141</v>
      </c>
    </row>
    <row r="31" spans="3:7" x14ac:dyDescent="0.3">
      <c r="C31" s="19" t="s">
        <v>20</v>
      </c>
      <c r="D31" s="23">
        <f t="shared" ref="D31:D32" si="2">AVERAGE(D9:F9)</f>
        <v>1280</v>
      </c>
      <c r="E31" s="37">
        <f>D9*D$6+E9*E$6+F9*F$6</f>
        <v>1560</v>
      </c>
      <c r="F31" s="37">
        <f>SQRT(D$6*(D9-E31)^2+E$6*(E9-E31)^2+F$6*(F9-E31)^2)</f>
        <v>670.52218456960838</v>
      </c>
    </row>
    <row r="32" spans="3:7" x14ac:dyDescent="0.3">
      <c r="C32" s="19" t="s">
        <v>21</v>
      </c>
      <c r="D32" s="23">
        <f t="shared" si="2"/>
        <v>1320</v>
      </c>
      <c r="E32" s="37">
        <f>D10*D$6+E10*E$6+F10*F$6</f>
        <v>1672</v>
      </c>
      <c r="F32" s="37">
        <f>SQRT(D$6*(D10-E32)^2+E$6*(E10-E32)^2+F$6*(F10-E32)^2)</f>
        <v>937.70784362721417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22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7.5546875" style="3" bestFit="1" customWidth="1"/>
    <col min="3" max="4" width="26" style="3" customWidth="1"/>
    <col min="5" max="5" width="2.6640625" style="3" customWidth="1"/>
    <col min="6" max="16384" width="11.44140625" style="3"/>
  </cols>
  <sheetData>
    <row r="2" spans="2:4" x14ac:dyDescent="0.3">
      <c r="B2" s="1" t="s">
        <v>0</v>
      </c>
    </row>
    <row r="3" spans="2:4" x14ac:dyDescent="0.3">
      <c r="B3" s="3" t="s">
        <v>48</v>
      </c>
      <c r="C3" s="1"/>
    </row>
    <row r="4" spans="2:4" x14ac:dyDescent="0.3">
      <c r="C4" s="1"/>
    </row>
    <row r="5" spans="2:4" x14ac:dyDescent="0.3">
      <c r="B5" s="1" t="s">
        <v>49</v>
      </c>
    </row>
    <row r="6" spans="2:4" x14ac:dyDescent="0.3">
      <c r="B6" s="1"/>
    </row>
    <row r="7" spans="2:4" x14ac:dyDescent="0.3">
      <c r="C7" s="2" t="s">
        <v>1</v>
      </c>
      <c r="D7" s="2" t="s">
        <v>2</v>
      </c>
    </row>
    <row r="8" spans="2:4" x14ac:dyDescent="0.3">
      <c r="C8" s="4">
        <v>1</v>
      </c>
      <c r="D8" s="25">
        <v>4000</v>
      </c>
    </row>
    <row r="9" spans="2:4" x14ac:dyDescent="0.3">
      <c r="C9" s="4">
        <v>49</v>
      </c>
      <c r="D9" s="25">
        <v>2500</v>
      </c>
    </row>
    <row r="11" spans="2:4" x14ac:dyDescent="0.3">
      <c r="C11" s="6" t="s">
        <v>3</v>
      </c>
      <c r="D11" s="7">
        <f>(LN(D9)-LN(D8))/(LN(C9)-LN(C8))</f>
        <v>-0.12076704298857523</v>
      </c>
    </row>
    <row r="12" spans="2:4" x14ac:dyDescent="0.3">
      <c r="C12" s="6" t="s">
        <v>4</v>
      </c>
      <c r="D12" s="8">
        <f>1-1/2^-D11</f>
        <v>8.0301458899278089E-2</v>
      </c>
    </row>
    <row r="15" spans="2:4" x14ac:dyDescent="0.3">
      <c r="B15" s="1" t="s">
        <v>50</v>
      </c>
    </row>
    <row r="17" spans="3:4" x14ac:dyDescent="0.3">
      <c r="C17" s="5" t="s">
        <v>3</v>
      </c>
      <c r="D17" s="26">
        <v>-0.25</v>
      </c>
    </row>
    <row r="19" spans="3:4" x14ac:dyDescent="0.3">
      <c r="C19" s="9" t="s">
        <v>5</v>
      </c>
      <c r="D19" s="9" t="s">
        <v>6</v>
      </c>
    </row>
    <row r="20" spans="3:4" x14ac:dyDescent="0.3">
      <c r="C20" s="27">
        <v>1</v>
      </c>
      <c r="D20" s="25">
        <v>900</v>
      </c>
    </row>
    <row r="21" spans="3:4" x14ac:dyDescent="0.3">
      <c r="C21" s="16">
        <v>100</v>
      </c>
      <c r="D21" s="10">
        <f>D$20/C21^-D$17</f>
        <v>284.60498941515414</v>
      </c>
    </row>
    <row r="22" spans="3:4" x14ac:dyDescent="0.3">
      <c r="C22" s="16">
        <v>200</v>
      </c>
      <c r="D22" s="10">
        <f>D$20/C22^-D$17</f>
        <v>239.32331536252451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12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bestFit="1" customWidth="1"/>
    <col min="3" max="3" width="33.5546875" customWidth="1"/>
    <col min="4" max="4" width="17.109375" customWidth="1"/>
    <col min="5" max="5" width="2.6640625" customWidth="1"/>
  </cols>
  <sheetData>
    <row r="2" spans="2:6" x14ac:dyDescent="0.3">
      <c r="B2" s="1" t="s">
        <v>7</v>
      </c>
    </row>
    <row r="3" spans="2:6" x14ac:dyDescent="0.3">
      <c r="B3" s="3" t="s">
        <v>51</v>
      </c>
    </row>
    <row r="5" spans="2:6" x14ac:dyDescent="0.3">
      <c r="C5" t="s">
        <v>22</v>
      </c>
      <c r="D5" s="25">
        <v>1275</v>
      </c>
    </row>
    <row r="6" spans="2:6" x14ac:dyDescent="0.3">
      <c r="C6" t="s">
        <v>52</v>
      </c>
      <c r="D6" s="30">
        <v>0.2</v>
      </c>
      <c r="F6">
        <f>F7/(1+D6)</f>
        <v>1275</v>
      </c>
    </row>
    <row r="7" spans="2:6" x14ac:dyDescent="0.3">
      <c r="C7" t="s">
        <v>53</v>
      </c>
      <c r="D7" s="30">
        <v>0.1</v>
      </c>
      <c r="F7">
        <f>F8*(1-D7)</f>
        <v>1530</v>
      </c>
    </row>
    <row r="8" spans="2:6" x14ac:dyDescent="0.3">
      <c r="C8" t="s">
        <v>54</v>
      </c>
      <c r="D8" s="30">
        <v>0.15</v>
      </c>
      <c r="F8">
        <f>F9*(1-D8)</f>
        <v>1700</v>
      </c>
    </row>
    <row r="9" spans="2:6" x14ac:dyDescent="0.3">
      <c r="C9" t="s">
        <v>55</v>
      </c>
      <c r="D9" s="30">
        <v>0.19</v>
      </c>
      <c r="F9">
        <f>F12/1.19</f>
        <v>2000</v>
      </c>
    </row>
    <row r="12" spans="2:6" x14ac:dyDescent="0.3">
      <c r="C12" s="29" t="s">
        <v>56</v>
      </c>
      <c r="D12" s="10">
        <f>D5*(1+D6)/(1-D7)/(1-D8)*(1+D9)</f>
        <v>2380</v>
      </c>
      <c r="F12">
        <v>2380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30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9.88671875" bestFit="1" customWidth="1"/>
    <col min="3" max="3" width="75.6640625" bestFit="1" customWidth="1"/>
    <col min="4" max="6" width="18.88671875" customWidth="1"/>
    <col min="7" max="7" width="2.6640625" customWidth="1"/>
  </cols>
  <sheetData>
    <row r="2" spans="2:5" x14ac:dyDescent="0.3">
      <c r="B2" s="1" t="s">
        <v>43</v>
      </c>
    </row>
    <row r="3" spans="2:5" x14ac:dyDescent="0.3">
      <c r="B3" s="3" t="s">
        <v>57</v>
      </c>
    </row>
    <row r="4" spans="2:5" x14ac:dyDescent="0.3">
      <c r="B4" s="3"/>
    </row>
    <row r="5" spans="2:5" x14ac:dyDescent="0.3">
      <c r="C5" s="1" t="s">
        <v>62</v>
      </c>
    </row>
    <row r="6" spans="2:5" x14ac:dyDescent="0.3">
      <c r="C6" t="s">
        <v>42</v>
      </c>
      <c r="D6" s="34">
        <v>20</v>
      </c>
    </row>
    <row r="7" spans="2:5" x14ac:dyDescent="0.3">
      <c r="C7" t="s">
        <v>41</v>
      </c>
      <c r="D7" s="33">
        <v>55000</v>
      </c>
    </row>
    <row r="8" spans="2:5" x14ac:dyDescent="0.3">
      <c r="C8" t="s">
        <v>40</v>
      </c>
      <c r="D8" s="33">
        <v>58000</v>
      </c>
    </row>
    <row r="9" spans="2:5" x14ac:dyDescent="0.3">
      <c r="C9" t="s">
        <v>39</v>
      </c>
      <c r="D9" s="33">
        <v>60000</v>
      </c>
    </row>
    <row r="10" spans="2:5" x14ac:dyDescent="0.3">
      <c r="C10" t="s">
        <v>38</v>
      </c>
      <c r="D10" s="4">
        <v>40000</v>
      </c>
    </row>
    <row r="11" spans="2:5" x14ac:dyDescent="0.3">
      <c r="C11" t="s">
        <v>37</v>
      </c>
      <c r="D11" s="25">
        <v>150</v>
      </c>
    </row>
    <row r="12" spans="2:5" x14ac:dyDescent="0.3">
      <c r="C12" t="s">
        <v>36</v>
      </c>
      <c r="E12" s="25">
        <v>120</v>
      </c>
    </row>
    <row r="13" spans="2:5" x14ac:dyDescent="0.3">
      <c r="C13" t="s">
        <v>35</v>
      </c>
      <c r="D13" s="35">
        <v>50000</v>
      </c>
    </row>
    <row r="14" spans="2:5" x14ac:dyDescent="0.3">
      <c r="D14" s="28"/>
    </row>
    <row r="15" spans="2:5" x14ac:dyDescent="0.3">
      <c r="C15" s="1" t="s">
        <v>63</v>
      </c>
      <c r="D15" s="31"/>
    </row>
    <row r="16" spans="2:5" x14ac:dyDescent="0.3">
      <c r="C16" t="s">
        <v>34</v>
      </c>
      <c r="E16" s="28">
        <v>615000</v>
      </c>
    </row>
    <row r="17" spans="3:6" x14ac:dyDescent="0.3">
      <c r="C17" t="s">
        <v>33</v>
      </c>
      <c r="E17" s="28">
        <v>25000</v>
      </c>
    </row>
    <row r="18" spans="3:6" x14ac:dyDescent="0.3">
      <c r="C18" t="s">
        <v>32</v>
      </c>
      <c r="D18" s="32">
        <v>5</v>
      </c>
    </row>
    <row r="19" spans="3:6" x14ac:dyDescent="0.3">
      <c r="C19" t="s">
        <v>58</v>
      </c>
      <c r="E19" s="28">
        <v>6000</v>
      </c>
    </row>
    <row r="20" spans="3:6" x14ac:dyDescent="0.3">
      <c r="C20" t="s">
        <v>31</v>
      </c>
      <c r="D20" s="16">
        <v>100</v>
      </c>
      <c r="E20" s="36">
        <f>D20</f>
        <v>100</v>
      </c>
    </row>
    <row r="21" spans="3:6" x14ac:dyDescent="0.3">
      <c r="C21" t="s">
        <v>30</v>
      </c>
      <c r="D21" s="16">
        <v>200</v>
      </c>
      <c r="E21" s="36">
        <f t="shared" ref="E21:E22" si="0">D21</f>
        <v>200</v>
      </c>
    </row>
    <row r="22" spans="3:6" x14ac:dyDescent="0.3">
      <c r="C22" t="s">
        <v>29</v>
      </c>
      <c r="D22" s="16">
        <v>400</v>
      </c>
      <c r="E22" s="36">
        <f t="shared" si="0"/>
        <v>400</v>
      </c>
    </row>
    <row r="23" spans="3:6" x14ac:dyDescent="0.3">
      <c r="C23" t="s">
        <v>28</v>
      </c>
      <c r="D23" s="28">
        <v>0</v>
      </c>
    </row>
    <row r="26" spans="3:6" x14ac:dyDescent="0.3">
      <c r="C26" s="15" t="s">
        <v>27</v>
      </c>
      <c r="D26" s="6" t="s">
        <v>59</v>
      </c>
      <c r="E26" s="6" t="s">
        <v>60</v>
      </c>
      <c r="F26" s="6" t="s">
        <v>61</v>
      </c>
    </row>
    <row r="27" spans="3:6" x14ac:dyDescent="0.3">
      <c r="C27" s="6" t="s">
        <v>26</v>
      </c>
      <c r="D27" s="23">
        <v>0</v>
      </c>
      <c r="E27" s="23">
        <f>E16+E17</f>
        <v>640000</v>
      </c>
      <c r="F27" s="23">
        <f>D27-E27</f>
        <v>-640000</v>
      </c>
    </row>
    <row r="28" spans="3:6" x14ac:dyDescent="0.3">
      <c r="C28" s="6" t="s">
        <v>25</v>
      </c>
      <c r="D28" s="23">
        <f>D$18*D7+D20*D$11</f>
        <v>290000</v>
      </c>
      <c r="E28" s="23">
        <f>E$19+D20*E$12</f>
        <v>18000</v>
      </c>
      <c r="F28" s="23">
        <f t="shared" ref="F28:F30" si="1">D28-E28</f>
        <v>272000</v>
      </c>
    </row>
    <row r="29" spans="3:6" x14ac:dyDescent="0.3">
      <c r="C29" s="6" t="s">
        <v>24</v>
      </c>
      <c r="D29" s="23">
        <f>D$18*D8+D21*D$11</f>
        <v>320000</v>
      </c>
      <c r="E29" s="23">
        <f>E$19+D21*E$12</f>
        <v>30000</v>
      </c>
      <c r="F29" s="23">
        <f t="shared" si="1"/>
        <v>290000</v>
      </c>
    </row>
    <row r="30" spans="3:6" x14ac:dyDescent="0.3">
      <c r="C30" s="6" t="s">
        <v>23</v>
      </c>
      <c r="D30" s="23">
        <f>D$18*D9+D22*D$11+D23</f>
        <v>360000</v>
      </c>
      <c r="E30" s="23">
        <f>E$19+D22*E$12</f>
        <v>54000</v>
      </c>
      <c r="F30" s="23">
        <f t="shared" si="1"/>
        <v>306000</v>
      </c>
    </row>
  </sheetData>
  <pageMargins left="0.70866141732283472" right="0.70866141732283472" top="0.78740157480314965" bottom="0.78740157480314965" header="0.31496062992125984" footer="0.31496062992125984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Entscheidungstheorie</vt:lpstr>
      <vt:lpstr>Controlling</vt:lpstr>
      <vt:lpstr>Internes Rechnungswesen</vt:lpstr>
      <vt:lpstr>Investition</vt:lpstr>
      <vt:lpstr>Controlling!Druckbereich</vt:lpstr>
      <vt:lpstr>Entscheidungstheorie!Druckbereich</vt:lpstr>
      <vt:lpstr>'Internes Rechnungswesen'!Druckbereich</vt:lpstr>
      <vt:lpstr>Investition!Druckbereich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2020-02-17T17:06:14Z</dcterms:modified>
</cp:coreProperties>
</file>